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omas.labois\Desktop\"/>
    </mc:Choice>
  </mc:AlternateContent>
  <bookViews>
    <workbookView xWindow="0" yWindow="0" windowWidth="38400" windowHeight="17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 s="1"/>
  <c r="H6" i="1" l="1"/>
  <c r="D32" i="1"/>
  <c r="P30" i="1"/>
  <c r="M30" i="1"/>
  <c r="L30" i="1"/>
  <c r="K30" i="1"/>
  <c r="I30" i="1"/>
  <c r="P29" i="1"/>
  <c r="M29" i="1"/>
  <c r="L29" i="1"/>
  <c r="K29" i="1"/>
  <c r="I29" i="1"/>
  <c r="H29" i="1"/>
  <c r="P28" i="1"/>
  <c r="M28" i="1"/>
  <c r="L28" i="1"/>
  <c r="K28" i="1"/>
  <c r="I28" i="1"/>
  <c r="H28" i="1"/>
  <c r="P27" i="1"/>
  <c r="M27" i="1"/>
  <c r="L27" i="1"/>
  <c r="K27" i="1"/>
  <c r="I27" i="1"/>
  <c r="H27" i="1"/>
  <c r="P26" i="1"/>
  <c r="K26" i="1"/>
  <c r="I26" i="1"/>
  <c r="L26" i="1" s="1"/>
  <c r="M26" i="1" s="1"/>
  <c r="H26" i="1"/>
  <c r="P25" i="1"/>
  <c r="M25" i="1"/>
  <c r="L25" i="1"/>
  <c r="K25" i="1"/>
  <c r="I25" i="1"/>
  <c r="H25" i="1"/>
  <c r="P24" i="1"/>
  <c r="M24" i="1"/>
  <c r="L24" i="1"/>
  <c r="K24" i="1"/>
  <c r="I24" i="1"/>
  <c r="H24" i="1"/>
  <c r="P23" i="1"/>
  <c r="M23" i="1"/>
  <c r="L23" i="1"/>
  <c r="K23" i="1"/>
  <c r="I23" i="1"/>
  <c r="H23" i="1"/>
  <c r="P22" i="1"/>
  <c r="H22" i="1"/>
  <c r="K22" i="1" s="1"/>
  <c r="P21" i="1"/>
  <c r="H21" i="1"/>
  <c r="K21" i="1" s="1"/>
  <c r="P20" i="1"/>
  <c r="M20" i="1"/>
  <c r="L20" i="1"/>
  <c r="K20" i="1"/>
  <c r="I20" i="1"/>
  <c r="H20" i="1"/>
  <c r="P19" i="1"/>
  <c r="L19" i="1"/>
  <c r="M19" i="1" s="1"/>
  <c r="K19" i="1"/>
  <c r="P18" i="1"/>
  <c r="H18" i="1"/>
  <c r="K18" i="1" s="1"/>
  <c r="P17" i="1"/>
  <c r="K17" i="1"/>
  <c r="I17" i="1"/>
  <c r="L17" i="1" s="1"/>
  <c r="M17" i="1" s="1"/>
  <c r="H17" i="1"/>
  <c r="P16" i="1"/>
  <c r="H16" i="1"/>
  <c r="K16" i="1" s="1"/>
  <c r="P15" i="1"/>
  <c r="M15" i="1"/>
  <c r="L15" i="1"/>
  <c r="K15" i="1"/>
  <c r="I15" i="1"/>
  <c r="H15" i="1"/>
  <c r="P14" i="1"/>
  <c r="M14" i="1"/>
  <c r="L14" i="1"/>
  <c r="K14" i="1"/>
  <c r="I14" i="1"/>
  <c r="H14" i="1"/>
  <c r="P13" i="1"/>
  <c r="M13" i="1"/>
  <c r="L13" i="1"/>
  <c r="K13" i="1"/>
  <c r="I13" i="1"/>
  <c r="H13" i="1"/>
  <c r="P11" i="1"/>
  <c r="H11" i="1"/>
  <c r="K11" i="1" s="1"/>
  <c r="P10" i="1"/>
  <c r="H10" i="1"/>
  <c r="K10" i="1" s="1"/>
  <c r="P9" i="1"/>
  <c r="H9" i="1"/>
  <c r="I9" i="1" s="1"/>
  <c r="L9" i="1" s="1"/>
  <c r="M9" i="1" s="1"/>
  <c r="P8" i="1"/>
  <c r="H8" i="1"/>
  <c r="K8" i="1" s="1"/>
  <c r="P7" i="1"/>
  <c r="H7" i="1"/>
  <c r="I7" i="1" s="1"/>
  <c r="L7" i="1" s="1"/>
  <c r="M7" i="1" s="1"/>
  <c r="P6" i="1"/>
  <c r="I6" i="1"/>
  <c r="L6" i="1" s="1"/>
  <c r="M6" i="1" s="1"/>
  <c r="P5" i="1"/>
  <c r="M5" i="1"/>
  <c r="L5" i="1"/>
  <c r="K5" i="1"/>
  <c r="I5" i="1"/>
  <c r="H5" i="1"/>
  <c r="P4" i="1"/>
  <c r="H4" i="1"/>
  <c r="K4" i="1" s="1"/>
  <c r="P3" i="1"/>
  <c r="H3" i="1"/>
  <c r="K3" i="1" s="1"/>
  <c r="I22" i="1" l="1"/>
  <c r="L22" i="1" s="1"/>
  <c r="M22" i="1" s="1"/>
  <c r="I21" i="1"/>
  <c r="L21" i="1" s="1"/>
  <c r="M21" i="1" s="1"/>
  <c r="I18" i="1"/>
  <c r="L18" i="1" s="1"/>
  <c r="M18" i="1" s="1"/>
  <c r="I16" i="1"/>
  <c r="L16" i="1" s="1"/>
  <c r="M16" i="1" s="1"/>
  <c r="I11" i="1"/>
  <c r="L11" i="1" s="1"/>
  <c r="M11" i="1" s="1"/>
  <c r="I10" i="1"/>
  <c r="L10" i="1" s="1"/>
  <c r="M10" i="1" s="1"/>
  <c r="K9" i="1"/>
  <c r="I8" i="1"/>
  <c r="L8" i="1" s="1"/>
  <c r="M8" i="1" s="1"/>
  <c r="I4" i="1"/>
  <c r="L4" i="1" s="1"/>
  <c r="M4" i="1" s="1"/>
  <c r="K32" i="1"/>
  <c r="I3" i="1"/>
  <c r="I31" i="1" l="1"/>
  <c r="L3" i="1"/>
  <c r="M3" i="1" l="1"/>
  <c r="M31" i="1" s="1"/>
  <c r="L31" i="1"/>
</calcChain>
</file>

<file path=xl/sharedStrings.xml><?xml version="1.0" encoding="utf-8"?>
<sst xmlns="http://schemas.openxmlformats.org/spreadsheetml/2006/main" count="98" uniqueCount="51">
  <si>
    <t>ACHATS</t>
  </si>
  <si>
    <t>Marque</t>
  </si>
  <si>
    <t>Référence</t>
  </si>
  <si>
    <t>Description</t>
  </si>
  <si>
    <t>Fournisseur</t>
  </si>
  <si>
    <t>UDV</t>
  </si>
  <si>
    <t>Tarifs UDV (HT)</t>
  </si>
  <si>
    <t>Qté désirée</t>
  </si>
  <si>
    <t>UDV achetée</t>
  </si>
  <si>
    <t>Sous total (HT)</t>
  </si>
  <si>
    <t>Marge</t>
  </si>
  <si>
    <t>Vendu
(HT)</t>
  </si>
  <si>
    <t>Vendu
(TTC)</t>
  </si>
  <si>
    <t>Statut</t>
  </si>
  <si>
    <t>Commentaires</t>
  </si>
  <si>
    <t>Lien</t>
  </si>
  <si>
    <t xml:space="preserve"> </t>
  </si>
  <si>
    <t>Emballage</t>
  </si>
  <si>
    <t>Plateforme 37</t>
  </si>
  <si>
    <t>Temps homme</t>
  </si>
  <si>
    <t>SOUS-TOTAL</t>
  </si>
  <si>
    <t>S</t>
  </si>
  <si>
    <t>marge cumulée  (€ HT)</t>
  </si>
  <si>
    <t>Sixty 82</t>
  </si>
  <si>
    <t>AD/WAVLBP073C</t>
  </si>
  <si>
    <t>Embase plate 25 Kg carrée zinguée</t>
  </si>
  <si>
    <t>Axente</t>
  </si>
  <si>
    <t>SX/112008</t>
  </si>
  <si>
    <t>M29TX Linéaire - 2.0m aluminium naturel</t>
  </si>
  <si>
    <t>Prolite</t>
  </si>
  <si>
    <t>H30V-L200-o</t>
  </si>
  <si>
    <t>Poutre carrée renforcée H30V - 2.00m (Occasion)</t>
  </si>
  <si>
    <t>JSF</t>
  </si>
  <si>
    <t>Embase carrée en acier galvanisé - 1mx1m - 40Kg (Occasion)</t>
  </si>
  <si>
    <t>embasecarree-40kg1m-o</t>
  </si>
  <si>
    <t>Demi Manchon Mâle 19mm (M12) en alu (Occasion)</t>
  </si>
  <si>
    <t>CCS6-602-o</t>
  </si>
  <si>
    <t>CCS6-603-o</t>
  </si>
  <si>
    <t>Goupille conique pour manchon CCS6 (Occasion)</t>
  </si>
  <si>
    <t>CCS6-605-o</t>
  </si>
  <si>
    <t>Beta pour goupille CCS4 et CCS6 (Occasion)</t>
  </si>
  <si>
    <t>CCCS7-700</t>
  </si>
  <si>
    <t>Manchon conique standard série CCS7 (Neuf)</t>
  </si>
  <si>
    <t>cable électrique</t>
  </si>
  <si>
    <t>lot de cables électrique 3G2.5</t>
  </si>
  <si>
    <t>Nec</t>
  </si>
  <si>
    <t>moniteur 55p</t>
  </si>
  <si>
    <t>Support de télévision</t>
  </si>
  <si>
    <t>Global Truss</t>
  </si>
  <si>
    <t>Flight case TV</t>
  </si>
  <si>
    <t>Flight case électrique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</si>
</sst>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9" fontId="4" fillId="2" borderId="4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top"/>
    </xf>
    <xf numFmtId="49" fontId="0" fillId="0" borderId="4" xfId="0" applyNumberFormat="1" applyBorder="1" applyAlignment="1">
      <alignment vertical="top"/>
    </xf>
    <xf numFmtId="0" fontId="0" fillId="0" borderId="4" xfId="0" applyFont="1" applyBorder="1" applyAlignment="1">
      <alignment vertical="top"/>
    </xf>
    <xf numFmtId="164" fontId="0" fillId="0" borderId="4" xfId="0" applyNumberFormat="1" applyBorder="1" applyAlignment="1">
      <alignment vertical="top"/>
    </xf>
    <xf numFmtId="0" fontId="5" fillId="0" borderId="4" xfId="0" applyFont="1" applyBorder="1" applyAlignment="1">
      <alignment horizontal="right" vertical="top"/>
    </xf>
    <xf numFmtId="164" fontId="5" fillId="0" borderId="4" xfId="0" applyNumberFormat="1" applyFont="1" applyBorder="1" applyAlignment="1">
      <alignment horizontal="right" vertical="top"/>
    </xf>
    <xf numFmtId="9" fontId="0" fillId="0" borderId="4" xfId="1" applyFont="1" applyBorder="1" applyAlignment="1">
      <alignment horizontal="right" vertical="top"/>
    </xf>
    <xf numFmtId="164" fontId="6" fillId="0" borderId="4" xfId="0" applyNumberFormat="1" applyFont="1" applyBorder="1" applyAlignment="1">
      <alignment horizontal="right" vertical="top"/>
    </xf>
    <xf numFmtId="164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8" fillId="0" borderId="4" xfId="2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0" fillId="0" borderId="4" xfId="0" applyBorder="1" applyAlignment="1">
      <alignment vertical="top" wrapText="1"/>
    </xf>
    <xf numFmtId="164" fontId="0" fillId="0" borderId="3" xfId="0" applyNumberFormat="1" applyBorder="1" applyAlignment="1">
      <alignment vertical="top"/>
    </xf>
    <xf numFmtId="164" fontId="0" fillId="0" borderId="3" xfId="0" applyNumberFormat="1" applyBorder="1" applyAlignment="1">
      <alignment horizontal="center" vertical="center"/>
    </xf>
    <xf numFmtId="0" fontId="10" fillId="0" borderId="4" xfId="0" applyFont="1" applyBorder="1" applyAlignment="1">
      <alignment vertical="top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right"/>
    </xf>
    <xf numFmtId="9" fontId="11" fillId="2" borderId="4" xfId="1" applyFont="1" applyFill="1" applyBorder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164" fontId="0" fillId="0" borderId="0" xfId="0" applyNumberFormat="1" applyAlignment="1">
      <alignment vertical="top"/>
    </xf>
    <xf numFmtId="164" fontId="14" fillId="0" borderId="4" xfId="0" applyNumberFormat="1" applyFont="1" applyBorder="1" applyAlignment="1">
      <alignment horizontal="right" vertical="top"/>
    </xf>
    <xf numFmtId="164" fontId="15" fillId="0" borderId="4" xfId="1" applyNumberFormat="1" applyFont="1" applyBorder="1" applyAlignment="1">
      <alignment horizontal="right" vertical="top"/>
    </xf>
    <xf numFmtId="0" fontId="16" fillId="0" borderId="4" xfId="0" applyFont="1" applyBorder="1" applyAlignment="1">
      <alignment vertical="top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L6" sqref="L6:L11"/>
    </sheetView>
  </sheetViews>
  <sheetFormatPr baseColWidth="10" defaultRowHeight="15" x14ac:dyDescent="0.25"/>
  <cols>
    <col min="1" max="1" width="11.28515625" bestFit="1" customWidth="1"/>
    <col min="2" max="2" width="15.85546875" bestFit="1" customWidth="1"/>
    <col min="3" max="3" width="88.7109375" customWidth="1"/>
  </cols>
  <sheetData>
    <row r="1" spans="1:18" ht="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31.5" x14ac:dyDescent="0.25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9" t="s">
        <v>10</v>
      </c>
      <c r="K2" s="9" t="s">
        <v>10</v>
      </c>
      <c r="L2" s="7" t="s">
        <v>11</v>
      </c>
      <c r="M2" s="7" t="s">
        <v>12</v>
      </c>
      <c r="N2" s="7" t="s">
        <v>13</v>
      </c>
      <c r="O2" s="4" t="s">
        <v>14</v>
      </c>
      <c r="P2" s="10" t="s">
        <v>15</v>
      </c>
      <c r="Q2" s="11"/>
      <c r="R2" t="s">
        <v>16</v>
      </c>
    </row>
    <row r="3" spans="1:18" x14ac:dyDescent="0.25">
      <c r="A3" s="12" t="s">
        <v>23</v>
      </c>
      <c r="B3" s="13" t="s">
        <v>24</v>
      </c>
      <c r="C3" s="14" t="s">
        <v>25</v>
      </c>
      <c r="D3" s="12" t="s">
        <v>26</v>
      </c>
      <c r="E3" s="12">
        <v>1</v>
      </c>
      <c r="F3" s="15">
        <v>199</v>
      </c>
      <c r="G3" s="12">
        <v>0</v>
      </c>
      <c r="H3" s="16" t="str">
        <f t="shared" ref="H3" si="0">IF(G3,ROUNDUP(G3/E3,0),"-")</f>
        <v>-</v>
      </c>
      <c r="I3" s="17" t="str">
        <f>IF(G3,H3*F3,"-")</f>
        <v>-</v>
      </c>
      <c r="J3" s="18">
        <v>0</v>
      </c>
      <c r="K3" s="19" t="str">
        <f>IF(G3,F3*H3*J3,"-")</f>
        <v>-</v>
      </c>
      <c r="L3" s="19" t="str">
        <f>IF(G3,I3*(1+J3),"-")</f>
        <v>-</v>
      </c>
      <c r="M3" s="19" t="str">
        <f>IF(G3,L3*1.2,"-")</f>
        <v>-</v>
      </c>
      <c r="N3" s="20"/>
      <c r="O3" s="21"/>
      <c r="P3" s="22" t="str">
        <f>IF(Q3&lt;&gt;"",HYPERLINK(Q3,"web"),"-")</f>
        <v>-</v>
      </c>
      <c r="Q3" s="23"/>
      <c r="R3" t="s">
        <v>16</v>
      </c>
    </row>
    <row r="4" spans="1:18" x14ac:dyDescent="0.25">
      <c r="A4" s="12" t="s">
        <v>23</v>
      </c>
      <c r="B4" s="13" t="s">
        <v>27</v>
      </c>
      <c r="C4" s="24" t="s">
        <v>28</v>
      </c>
      <c r="D4" s="21" t="s">
        <v>26</v>
      </c>
      <c r="E4" s="21">
        <v>1</v>
      </c>
      <c r="F4" s="25">
        <v>182.7</v>
      </c>
      <c r="G4" s="21">
        <v>0</v>
      </c>
      <c r="H4" s="16" t="str">
        <f>IF(G4,ROUNDUP(G4/E4,0),"-")</f>
        <v>-</v>
      </c>
      <c r="I4" s="17" t="str">
        <f>IF(G4,H4*F4,"-")</f>
        <v>-</v>
      </c>
      <c r="J4" s="18">
        <v>0</v>
      </c>
      <c r="K4" s="19" t="str">
        <f>IF(G4,F4*H4*J4,"-")</f>
        <v>-</v>
      </c>
      <c r="L4" s="19" t="str">
        <f>IF(G4,I4*(1+J4),"-")</f>
        <v>-</v>
      </c>
      <c r="M4" s="19" t="str">
        <f>IF(G4,L4*1.2,"-")</f>
        <v>-</v>
      </c>
      <c r="N4" s="26"/>
      <c r="O4" s="21"/>
      <c r="P4" s="22" t="str">
        <f>IF(Q4&lt;&gt;"",HYPERLINK(Q4,"web"),"-")</f>
        <v>-</v>
      </c>
      <c r="Q4" s="23"/>
      <c r="R4" t="s">
        <v>16</v>
      </c>
    </row>
    <row r="5" spans="1:18" x14ac:dyDescent="0.25">
      <c r="A5" s="12"/>
      <c r="B5" s="13"/>
      <c r="C5" s="24"/>
      <c r="D5" s="21"/>
      <c r="E5" s="21"/>
      <c r="F5" s="25"/>
      <c r="G5" s="21"/>
      <c r="H5" s="16" t="str">
        <f>IF(G5,ROUNDUP(G5/E5,0),"-")</f>
        <v>-</v>
      </c>
      <c r="I5" s="17" t="str">
        <f>IF(G5,H5*F5,"-")</f>
        <v>-</v>
      </c>
      <c r="J5" s="18">
        <v>0.2</v>
      </c>
      <c r="K5" s="19" t="str">
        <f>IF(G5,F5*H5*J5,"-")</f>
        <v>-</v>
      </c>
      <c r="L5" s="19" t="str">
        <f>IF(G5,I5*(1+J5),"-")</f>
        <v>-</v>
      </c>
      <c r="M5" s="19" t="str">
        <f>IF(G5,L5*1.2,"-")</f>
        <v>-</v>
      </c>
      <c r="N5" s="26"/>
      <c r="O5" s="21"/>
      <c r="P5" s="22" t="str">
        <f>IF(Q5&lt;&gt;"",HYPERLINK(Q5,"web"),"-")</f>
        <v>-</v>
      </c>
      <c r="Q5" s="23"/>
      <c r="R5" t="s">
        <v>16</v>
      </c>
    </row>
    <row r="6" spans="1:18" x14ac:dyDescent="0.25">
      <c r="A6" s="12" t="s">
        <v>29</v>
      </c>
      <c r="B6" s="13" t="s">
        <v>30</v>
      </c>
      <c r="C6" s="24" t="s">
        <v>31</v>
      </c>
      <c r="D6" s="12" t="s">
        <v>32</v>
      </c>
      <c r="E6" s="12">
        <v>1</v>
      </c>
      <c r="F6" s="25">
        <v>161</v>
      </c>
      <c r="G6" s="12">
        <v>2</v>
      </c>
      <c r="H6" s="16">
        <f>IF(G6,ROUNDUP(G6/E6,0),"-")</f>
        <v>2</v>
      </c>
      <c r="I6" s="17">
        <f t="shared" ref="I6:I9" si="1">IF(G6,H6*F6,"-")</f>
        <v>322</v>
      </c>
      <c r="J6" s="18">
        <v>0.2</v>
      </c>
      <c r="K6" s="18"/>
      <c r="L6" s="19">
        <f t="shared" ref="L6:L30" si="2">IF(G6,I6*(1+J6),"-")</f>
        <v>386.4</v>
      </c>
      <c r="M6" s="19">
        <f t="shared" ref="M6:M9" si="3">IF(G6,L6*1.2,"-")</f>
        <v>463.67999999999995</v>
      </c>
      <c r="N6" s="20"/>
      <c r="O6" s="21"/>
      <c r="P6" s="22" t="str">
        <f t="shared" ref="P6:P9" si="4">IF(Q6&lt;&gt;"",HYPERLINK(Q6,"web"),"-")</f>
        <v>-</v>
      </c>
      <c r="Q6" s="23"/>
      <c r="R6" t="s">
        <v>16</v>
      </c>
    </row>
    <row r="7" spans="1:18" x14ac:dyDescent="0.25">
      <c r="A7" s="12"/>
      <c r="B7" s="13" t="s">
        <v>34</v>
      </c>
      <c r="C7" s="24" t="s">
        <v>33</v>
      </c>
      <c r="D7" s="12" t="s">
        <v>32</v>
      </c>
      <c r="E7" s="12">
        <v>1</v>
      </c>
      <c r="F7" s="25">
        <v>140</v>
      </c>
      <c r="G7" s="12">
        <v>2</v>
      </c>
      <c r="H7" s="16">
        <f t="shared" ref="H7:H29" si="5">IF(G7,ROUNDUP(G7/E7,0),"-")</f>
        <v>2</v>
      </c>
      <c r="I7" s="17">
        <f t="shared" si="1"/>
        <v>280</v>
      </c>
      <c r="J7" s="18">
        <v>0</v>
      </c>
      <c r="K7" s="18"/>
      <c r="L7" s="19">
        <f t="shared" si="2"/>
        <v>280</v>
      </c>
      <c r="M7" s="19">
        <f t="shared" si="3"/>
        <v>336</v>
      </c>
      <c r="N7" s="20"/>
      <c r="O7" s="21"/>
      <c r="P7" s="22" t="str">
        <f t="shared" si="4"/>
        <v>-</v>
      </c>
      <c r="Q7" s="23"/>
      <c r="R7" t="s">
        <v>16</v>
      </c>
    </row>
    <row r="8" spans="1:18" x14ac:dyDescent="0.25">
      <c r="A8" s="12" t="s">
        <v>29</v>
      </c>
      <c r="B8" s="13" t="s">
        <v>36</v>
      </c>
      <c r="C8" s="12" t="s">
        <v>35</v>
      </c>
      <c r="D8" s="21" t="s">
        <v>32</v>
      </c>
      <c r="E8" s="21">
        <v>1</v>
      </c>
      <c r="F8" s="25">
        <v>7.5</v>
      </c>
      <c r="G8" s="12">
        <v>6</v>
      </c>
      <c r="H8" s="16">
        <f t="shared" si="5"/>
        <v>6</v>
      </c>
      <c r="I8" s="17">
        <f t="shared" si="1"/>
        <v>45</v>
      </c>
      <c r="J8" s="18">
        <v>0.2</v>
      </c>
      <c r="K8" s="19">
        <f t="shared" ref="K8:K9" si="6">IF(G8,F8*H8*J8,"-")</f>
        <v>9</v>
      </c>
      <c r="L8" s="19">
        <f t="shared" si="2"/>
        <v>54</v>
      </c>
      <c r="M8" s="19">
        <f t="shared" si="3"/>
        <v>64.8</v>
      </c>
      <c r="N8" s="20"/>
      <c r="O8" s="21"/>
      <c r="P8" s="22" t="str">
        <f t="shared" si="4"/>
        <v>-</v>
      </c>
      <c r="Q8" s="23"/>
      <c r="R8" t="s">
        <v>16</v>
      </c>
    </row>
    <row r="9" spans="1:18" x14ac:dyDescent="0.25">
      <c r="A9" s="12" t="s">
        <v>29</v>
      </c>
      <c r="B9" s="13" t="s">
        <v>37</v>
      </c>
      <c r="C9" s="24" t="s">
        <v>38</v>
      </c>
      <c r="D9" s="12" t="s">
        <v>32</v>
      </c>
      <c r="E9" s="12">
        <v>1</v>
      </c>
      <c r="F9" s="15">
        <v>0.85</v>
      </c>
      <c r="G9" s="12">
        <v>10</v>
      </c>
      <c r="H9" s="16">
        <f t="shared" si="5"/>
        <v>10</v>
      </c>
      <c r="I9" s="17">
        <f t="shared" si="1"/>
        <v>8.5</v>
      </c>
      <c r="J9" s="18">
        <v>0.2</v>
      </c>
      <c r="K9" s="19">
        <f t="shared" si="6"/>
        <v>1.7000000000000002</v>
      </c>
      <c r="L9" s="19">
        <f t="shared" si="2"/>
        <v>10.199999999999999</v>
      </c>
      <c r="M9" s="19">
        <f t="shared" si="3"/>
        <v>12.239999999999998</v>
      </c>
      <c r="N9" s="20"/>
      <c r="O9" s="21"/>
      <c r="P9" s="22" t="str">
        <f t="shared" si="4"/>
        <v>-</v>
      </c>
      <c r="Q9" s="23"/>
      <c r="R9" t="s">
        <v>16</v>
      </c>
    </row>
    <row r="10" spans="1:18" x14ac:dyDescent="0.25">
      <c r="A10" s="12" t="s">
        <v>29</v>
      </c>
      <c r="B10" s="13" t="s">
        <v>39</v>
      </c>
      <c r="C10" s="24" t="s">
        <v>40</v>
      </c>
      <c r="D10" s="12" t="s">
        <v>32</v>
      </c>
      <c r="E10" s="12">
        <v>1</v>
      </c>
      <c r="F10" s="15">
        <v>0.05</v>
      </c>
      <c r="G10" s="12">
        <v>20</v>
      </c>
      <c r="H10" s="16">
        <f t="shared" si="5"/>
        <v>20</v>
      </c>
      <c r="I10" s="17">
        <f>IF(G10,H10*F10,"-")</f>
        <v>1</v>
      </c>
      <c r="J10" s="18">
        <v>0.2</v>
      </c>
      <c r="K10" s="19">
        <f>IF(G10,F10*H10*J10,"-")</f>
        <v>0.2</v>
      </c>
      <c r="L10" s="19">
        <f t="shared" si="2"/>
        <v>1.2</v>
      </c>
      <c r="M10" s="19">
        <f>IF(G10,L10*1.2,"-")</f>
        <v>1.44</v>
      </c>
      <c r="N10" s="20"/>
      <c r="O10" s="21"/>
      <c r="P10" s="22" t="str">
        <f>IF(Q10&lt;&gt;"",HYPERLINK(Q10,"web"),"-")</f>
        <v>-</v>
      </c>
      <c r="Q10" s="23"/>
      <c r="R10" t="s">
        <v>16</v>
      </c>
    </row>
    <row r="11" spans="1:18" x14ac:dyDescent="0.25">
      <c r="A11" s="12" t="s">
        <v>29</v>
      </c>
      <c r="B11" s="13" t="s">
        <v>41</v>
      </c>
      <c r="C11" s="12" t="s">
        <v>42</v>
      </c>
      <c r="D11" s="21" t="s">
        <v>32</v>
      </c>
      <c r="E11" s="21">
        <v>1</v>
      </c>
      <c r="F11" s="25">
        <v>11.6</v>
      </c>
      <c r="G11" s="21">
        <v>6</v>
      </c>
      <c r="H11" s="16">
        <f t="shared" si="5"/>
        <v>6</v>
      </c>
      <c r="I11" s="17">
        <f t="shared" ref="I11" si="7">IF(G11,H11*F11,"-")</f>
        <v>69.599999999999994</v>
      </c>
      <c r="J11" s="18">
        <v>0.2</v>
      </c>
      <c r="K11" s="19">
        <f t="shared" ref="K11:K24" si="8">IF(G11,F11*H11*J11,"-")</f>
        <v>13.92</v>
      </c>
      <c r="L11" s="19">
        <f t="shared" si="2"/>
        <v>83.52</v>
      </c>
      <c r="M11" s="19">
        <f t="shared" ref="M11" si="9">IF(G11,L11*1.2,"-")</f>
        <v>100.22399999999999</v>
      </c>
      <c r="N11" s="26"/>
      <c r="O11" s="21"/>
      <c r="P11" s="22" t="str">
        <f t="shared" ref="P11" si="10">IF(Q11&lt;&gt;"",HYPERLINK(Q11,"web"),"-")</f>
        <v>-</v>
      </c>
      <c r="Q11" s="23"/>
      <c r="R11" t="s">
        <v>16</v>
      </c>
    </row>
    <row r="12" spans="1:18" x14ac:dyDescent="0.25">
      <c r="A12" s="12"/>
      <c r="B12" s="13"/>
      <c r="C12" s="12"/>
      <c r="D12" s="21"/>
      <c r="E12" s="21"/>
      <c r="F12" s="25"/>
      <c r="G12" s="21"/>
      <c r="H12" s="16"/>
      <c r="I12" s="17"/>
      <c r="J12" s="18"/>
      <c r="K12" s="19"/>
      <c r="L12" s="19"/>
      <c r="M12" s="19"/>
      <c r="N12" s="26"/>
      <c r="O12" s="21"/>
      <c r="P12" s="22"/>
      <c r="Q12" s="23"/>
    </row>
    <row r="13" spans="1:18" x14ac:dyDescent="0.25">
      <c r="A13" s="12"/>
      <c r="B13" s="13"/>
      <c r="C13" s="12"/>
      <c r="D13" s="12"/>
      <c r="E13" s="12"/>
      <c r="F13" s="15"/>
      <c r="G13" s="12"/>
      <c r="H13" s="16" t="str">
        <f t="shared" ref="H13:H19" si="11">IF(G13,ROUNDUP(G13/E13,0),"-")</f>
        <v>-</v>
      </c>
      <c r="I13" s="17" t="str">
        <f t="shared" ref="I13:I19" si="12">IF(G13,H13*F13,"-")</f>
        <v>-</v>
      </c>
      <c r="J13" s="18">
        <v>0.2</v>
      </c>
      <c r="K13" s="19" t="str">
        <f>IF(G13,F13*H13*J13,"-")</f>
        <v>-</v>
      </c>
      <c r="L13" s="19" t="str">
        <f t="shared" ref="L13:L20" si="13">IF(G13,I13*(1+J13),"-")</f>
        <v>-</v>
      </c>
      <c r="M13" s="19" t="str">
        <f>IF(G13,L13*1.2,"-")</f>
        <v>-</v>
      </c>
      <c r="N13" s="26"/>
      <c r="O13" s="21"/>
      <c r="P13" s="22" t="str">
        <f>IF(Q13&lt;&gt;"",HYPERLINK(Q13,"web"),"-")</f>
        <v>-</v>
      </c>
      <c r="Q13" s="23"/>
      <c r="R13" t="s">
        <v>16</v>
      </c>
    </row>
    <row r="14" spans="1:18" x14ac:dyDescent="0.25">
      <c r="A14" s="12"/>
      <c r="B14" s="13"/>
      <c r="C14" s="24"/>
      <c r="D14" s="12"/>
      <c r="E14" s="12"/>
      <c r="F14" s="15"/>
      <c r="G14" s="12"/>
      <c r="H14" s="16" t="str">
        <f t="shared" si="11"/>
        <v>-</v>
      </c>
      <c r="I14" s="17" t="str">
        <f t="shared" si="12"/>
        <v>-</v>
      </c>
      <c r="J14" s="18">
        <v>0.2</v>
      </c>
      <c r="K14" s="19" t="str">
        <f t="shared" ref="K14:K18" si="14">IF(G14,F14*H14*J14,"-")</f>
        <v>-</v>
      </c>
      <c r="L14" s="19" t="str">
        <f t="shared" si="13"/>
        <v>-</v>
      </c>
      <c r="M14" s="19" t="str">
        <f t="shared" ref="M14:M17" si="15">IF(G14,L14*1.2,"-")</f>
        <v>-</v>
      </c>
      <c r="N14" s="26"/>
      <c r="O14" s="21"/>
      <c r="P14" s="22" t="str">
        <f t="shared" ref="P14:P17" si="16">IF(Q14&lt;&gt;"",HYPERLINK(Q14,"web"),"-")</f>
        <v>-</v>
      </c>
      <c r="Q14" s="23"/>
      <c r="R14" t="s">
        <v>16</v>
      </c>
    </row>
    <row r="15" spans="1:18" x14ac:dyDescent="0.25">
      <c r="A15" s="12"/>
      <c r="B15" s="13"/>
      <c r="C15" s="24"/>
      <c r="D15" s="12"/>
      <c r="E15" s="12"/>
      <c r="F15" s="15"/>
      <c r="G15" s="12"/>
      <c r="H15" s="16" t="str">
        <f t="shared" si="11"/>
        <v>-</v>
      </c>
      <c r="I15" s="17" t="str">
        <f t="shared" si="12"/>
        <v>-</v>
      </c>
      <c r="J15" s="18">
        <v>0.2</v>
      </c>
      <c r="K15" s="19" t="str">
        <f t="shared" si="14"/>
        <v>-</v>
      </c>
      <c r="L15" s="19" t="str">
        <f t="shared" si="13"/>
        <v>-</v>
      </c>
      <c r="M15" s="19" t="str">
        <f t="shared" si="15"/>
        <v>-</v>
      </c>
      <c r="N15" s="26"/>
      <c r="O15" s="21"/>
      <c r="P15" s="22" t="str">
        <f t="shared" si="16"/>
        <v>-</v>
      </c>
      <c r="Q15" s="23"/>
      <c r="R15" t="s">
        <v>16</v>
      </c>
    </row>
    <row r="16" spans="1:18" x14ac:dyDescent="0.25">
      <c r="A16" s="12" t="s">
        <v>43</v>
      </c>
      <c r="B16" s="13"/>
      <c r="C16" s="24" t="s">
        <v>44</v>
      </c>
      <c r="D16" s="12" t="s">
        <v>18</v>
      </c>
      <c r="E16" s="12">
        <v>1</v>
      </c>
      <c r="F16" s="15">
        <v>1029</v>
      </c>
      <c r="G16" s="12">
        <v>1</v>
      </c>
      <c r="H16" s="16">
        <f t="shared" si="11"/>
        <v>1</v>
      </c>
      <c r="I16" s="17">
        <f t="shared" si="12"/>
        <v>1029</v>
      </c>
      <c r="J16" s="18">
        <v>0</v>
      </c>
      <c r="K16" s="19">
        <f t="shared" si="14"/>
        <v>0</v>
      </c>
      <c r="L16" s="19">
        <f t="shared" si="13"/>
        <v>1029</v>
      </c>
      <c r="M16" s="19">
        <f t="shared" si="15"/>
        <v>1234.8</v>
      </c>
      <c r="N16" s="26"/>
      <c r="O16" s="21"/>
      <c r="P16" s="22" t="str">
        <f t="shared" si="16"/>
        <v>-</v>
      </c>
      <c r="Q16" s="23"/>
      <c r="R16" t="s">
        <v>16</v>
      </c>
    </row>
    <row r="17" spans="1:18" x14ac:dyDescent="0.25">
      <c r="A17" s="12" t="s">
        <v>45</v>
      </c>
      <c r="B17" s="13"/>
      <c r="C17" s="12" t="s">
        <v>46</v>
      </c>
      <c r="D17" s="12" t="s">
        <v>18</v>
      </c>
      <c r="E17" s="12">
        <v>1</v>
      </c>
      <c r="F17" s="15">
        <v>555</v>
      </c>
      <c r="G17" s="12">
        <v>2</v>
      </c>
      <c r="H17" s="16">
        <f t="shared" si="11"/>
        <v>2</v>
      </c>
      <c r="I17" s="17">
        <f t="shared" si="12"/>
        <v>1110</v>
      </c>
      <c r="J17" s="18">
        <v>0</v>
      </c>
      <c r="K17" s="19">
        <f t="shared" si="14"/>
        <v>0</v>
      </c>
      <c r="L17" s="19">
        <f t="shared" si="13"/>
        <v>1110</v>
      </c>
      <c r="M17" s="19">
        <f t="shared" si="15"/>
        <v>1332</v>
      </c>
      <c r="N17" s="26"/>
      <c r="O17" s="21"/>
      <c r="P17" s="22" t="str">
        <f t="shared" si="16"/>
        <v>-</v>
      </c>
      <c r="Q17" s="23"/>
      <c r="R17" t="s">
        <v>16</v>
      </c>
    </row>
    <row r="18" spans="1:18" x14ac:dyDescent="0.25">
      <c r="A18" s="12"/>
      <c r="B18" s="13"/>
      <c r="C18" s="12" t="s">
        <v>47</v>
      </c>
      <c r="D18" s="12" t="s">
        <v>18</v>
      </c>
      <c r="E18" s="12">
        <v>1</v>
      </c>
      <c r="F18" s="15">
        <v>61</v>
      </c>
      <c r="G18" s="12">
        <v>2</v>
      </c>
      <c r="H18" s="16">
        <f t="shared" si="11"/>
        <v>2</v>
      </c>
      <c r="I18" s="17">
        <f t="shared" si="12"/>
        <v>122</v>
      </c>
      <c r="J18" s="18">
        <v>0</v>
      </c>
      <c r="K18" s="19">
        <f t="shared" si="14"/>
        <v>0</v>
      </c>
      <c r="L18" s="19">
        <f t="shared" si="13"/>
        <v>122</v>
      </c>
      <c r="M18" s="19">
        <f>IF(G18,L18*1.2,"-")</f>
        <v>146.4</v>
      </c>
      <c r="N18" s="26"/>
      <c r="O18" s="21"/>
      <c r="P18" s="22" t="str">
        <f>IF(Q18&lt;&gt;"",HYPERLINK(Q18,"web"),"-")</f>
        <v>-</v>
      </c>
      <c r="Q18" s="23"/>
      <c r="R18" t="s">
        <v>16</v>
      </c>
    </row>
    <row r="19" spans="1:18" x14ac:dyDescent="0.25">
      <c r="A19" s="12" t="s">
        <v>48</v>
      </c>
      <c r="B19" s="13"/>
      <c r="C19" s="38" t="s">
        <v>47</v>
      </c>
      <c r="D19" s="21" t="s">
        <v>18</v>
      </c>
      <c r="E19" s="21">
        <v>1</v>
      </c>
      <c r="F19" s="25">
        <v>8.9</v>
      </c>
      <c r="G19" s="21">
        <v>8</v>
      </c>
      <c r="H19" s="16">
        <f t="shared" si="11"/>
        <v>8</v>
      </c>
      <c r="I19" s="17">
        <f t="shared" si="12"/>
        <v>71.2</v>
      </c>
      <c r="J19" s="18">
        <v>0</v>
      </c>
      <c r="K19" s="19">
        <f>IF(G19,F19*H19*J19,"-")</f>
        <v>0</v>
      </c>
      <c r="L19" s="19">
        <f t="shared" si="13"/>
        <v>71.2</v>
      </c>
      <c r="M19" s="19">
        <f>IF(G19,L19*1.2,"-")</f>
        <v>85.44</v>
      </c>
      <c r="N19" s="26"/>
      <c r="O19" s="21"/>
      <c r="P19" s="22" t="str">
        <f>IF(Q19&lt;&gt;"",HYPERLINK(Q19,"web"),"-")</f>
        <v>-</v>
      </c>
      <c r="Q19" s="23"/>
      <c r="R19" t="s">
        <v>16</v>
      </c>
    </row>
    <row r="20" spans="1:18" x14ac:dyDescent="0.25">
      <c r="A20" s="12"/>
      <c r="B20" s="13"/>
      <c r="C20" s="12"/>
      <c r="D20" s="12"/>
      <c r="E20" s="12"/>
      <c r="F20" s="15"/>
      <c r="G20" s="12"/>
      <c r="H20" s="16" t="str">
        <f>IF(G20,ROUNDUP(G20/E20,0),"-")</f>
        <v>-</v>
      </c>
      <c r="I20" s="17" t="str">
        <f>IF(G20,H20*F20,"-")</f>
        <v>-</v>
      </c>
      <c r="J20" s="18">
        <v>0</v>
      </c>
      <c r="K20" s="19" t="str">
        <f t="shared" ref="K20" si="17">IF(G20,F20*H20*J20,"-")</f>
        <v>-</v>
      </c>
      <c r="L20" s="19" t="str">
        <f t="shared" si="13"/>
        <v>-</v>
      </c>
      <c r="M20" s="19" t="str">
        <f t="shared" ref="M20" si="18">IF(G20,L20*1.2,"-")</f>
        <v>-</v>
      </c>
      <c r="N20" s="20"/>
      <c r="O20" s="21"/>
      <c r="P20" s="22" t="str">
        <f t="shared" ref="P20" si="19">IF(Q20&lt;&gt;"",HYPERLINK(Q20,"web"),"-")</f>
        <v>-</v>
      </c>
      <c r="Q20" s="23"/>
      <c r="R20" t="s">
        <v>16</v>
      </c>
    </row>
    <row r="21" spans="1:18" x14ac:dyDescent="0.25">
      <c r="A21" s="12"/>
      <c r="B21" s="13"/>
      <c r="C21" s="12" t="s">
        <v>49</v>
      </c>
      <c r="D21" s="21" t="s">
        <v>18</v>
      </c>
      <c r="E21" s="21">
        <v>1</v>
      </c>
      <c r="F21" s="25">
        <v>350</v>
      </c>
      <c r="G21" s="21">
        <v>2</v>
      </c>
      <c r="H21" s="16">
        <f>IF(G21,ROUNDUP(G21/E21,0),"-")</f>
        <v>2</v>
      </c>
      <c r="I21" s="17">
        <f>IF(G21,H21*F21,"-")</f>
        <v>700</v>
      </c>
      <c r="J21" s="18">
        <v>0</v>
      </c>
      <c r="K21" s="19">
        <f>IF(G21,F21*H21*J21,"-")</f>
        <v>0</v>
      </c>
      <c r="L21" s="19">
        <f>IF(G21,I21*(1+J21),"-")</f>
        <v>700</v>
      </c>
      <c r="M21" s="19">
        <f>IF(G21,L21*1.2,"-")</f>
        <v>840</v>
      </c>
      <c r="N21" s="26"/>
      <c r="O21" s="21"/>
      <c r="P21" s="22" t="str">
        <f>IF(Q21&lt;&gt;"",HYPERLINK(Q21,"web"),"-")</f>
        <v>-</v>
      </c>
      <c r="Q21" s="23"/>
      <c r="R21" t="s">
        <v>16</v>
      </c>
    </row>
    <row r="22" spans="1:18" x14ac:dyDescent="0.25">
      <c r="A22" s="12"/>
      <c r="B22" s="13"/>
      <c r="C22" s="12" t="s">
        <v>50</v>
      </c>
      <c r="D22" s="21" t="s">
        <v>18</v>
      </c>
      <c r="E22" s="21">
        <v>1</v>
      </c>
      <c r="F22" s="25">
        <v>315</v>
      </c>
      <c r="G22" s="21">
        <v>1</v>
      </c>
      <c r="H22" s="16">
        <f>IF(G22,ROUNDUP(G22/E22,0),"-")</f>
        <v>1</v>
      </c>
      <c r="I22" s="17">
        <f>IF(G22,H22*F22,"-")</f>
        <v>315</v>
      </c>
      <c r="J22" s="18">
        <v>0</v>
      </c>
      <c r="K22" s="19">
        <f t="shared" si="8"/>
        <v>0</v>
      </c>
      <c r="L22" s="19">
        <f t="shared" si="2"/>
        <v>315</v>
      </c>
      <c r="M22" s="19">
        <f>IF(G22,L22*1.2,"-")</f>
        <v>378</v>
      </c>
      <c r="N22" s="26"/>
      <c r="O22" s="21"/>
      <c r="P22" s="22" t="str">
        <f>IF(Q22&lt;&gt;"",HYPERLINK(Q22,"web"),"-")</f>
        <v>-</v>
      </c>
      <c r="Q22" s="23"/>
      <c r="R22" t="s">
        <v>16</v>
      </c>
    </row>
    <row r="23" spans="1:18" x14ac:dyDescent="0.25">
      <c r="A23" s="12"/>
      <c r="B23" s="13"/>
      <c r="C23" s="12"/>
      <c r="D23" s="21"/>
      <c r="E23" s="21"/>
      <c r="F23" s="25"/>
      <c r="G23" s="21"/>
      <c r="H23" s="16" t="str">
        <f>IF(G23,ROUNDUP(G23/E23,0),"-")</f>
        <v>-</v>
      </c>
      <c r="I23" s="17" t="str">
        <f>IF(G23,H23*F23,"-")</f>
        <v>-</v>
      </c>
      <c r="J23" s="18">
        <v>0.2</v>
      </c>
      <c r="K23" s="19" t="str">
        <f t="shared" si="8"/>
        <v>-</v>
      </c>
      <c r="L23" s="19" t="str">
        <f t="shared" si="2"/>
        <v>-</v>
      </c>
      <c r="M23" s="19" t="str">
        <f>IF(G23,L23*1.2,"-")</f>
        <v>-</v>
      </c>
      <c r="N23" s="26"/>
      <c r="O23" s="21"/>
      <c r="P23" s="22" t="str">
        <f>IF(Q23&lt;&gt;"",HYPERLINK(Q23,"web"),"-")</f>
        <v>-</v>
      </c>
      <c r="Q23" s="23"/>
      <c r="R23" t="s">
        <v>16</v>
      </c>
    </row>
    <row r="24" spans="1:18" x14ac:dyDescent="0.25">
      <c r="A24" s="12"/>
      <c r="B24" s="13"/>
      <c r="C24" s="27"/>
      <c r="D24" s="12"/>
      <c r="E24" s="12"/>
      <c r="F24" s="15"/>
      <c r="G24" s="12"/>
      <c r="H24" s="16" t="str">
        <f t="shared" ref="H24" si="20">IF(G24,ROUNDUP(G24/E24,0),"-")</f>
        <v>-</v>
      </c>
      <c r="I24" s="17" t="str">
        <f t="shared" ref="I24" si="21">IF(G24,H24*F24,"-")</f>
        <v>-</v>
      </c>
      <c r="J24" s="18">
        <v>0.2</v>
      </c>
      <c r="K24" s="19" t="str">
        <f t="shared" si="8"/>
        <v>-</v>
      </c>
      <c r="L24" s="19" t="str">
        <f t="shared" si="2"/>
        <v>-</v>
      </c>
      <c r="M24" s="19" t="str">
        <f t="shared" ref="M24" si="22">IF(G24,L24*1.2,"-")</f>
        <v>-</v>
      </c>
      <c r="N24" s="20"/>
      <c r="O24" s="21"/>
      <c r="P24" s="22" t="str">
        <f t="shared" ref="P24" si="23">IF(Q24&lt;&gt;"",HYPERLINK(Q24,"web"),"-")</f>
        <v>-</v>
      </c>
      <c r="Q24" s="23"/>
      <c r="R24" t="s">
        <v>16</v>
      </c>
    </row>
    <row r="25" spans="1:18" x14ac:dyDescent="0.25">
      <c r="A25" s="12"/>
      <c r="B25" s="13"/>
      <c r="C25" s="12" t="s">
        <v>17</v>
      </c>
      <c r="D25" s="21" t="s">
        <v>18</v>
      </c>
      <c r="E25" s="21">
        <v>1</v>
      </c>
      <c r="F25" s="25">
        <v>150</v>
      </c>
      <c r="G25" s="21"/>
      <c r="H25" s="16" t="str">
        <f>IF(G25,ROUNDUP(G25/E25,0),"-")</f>
        <v>-</v>
      </c>
      <c r="I25" s="17" t="str">
        <f>IF(G25,H25*F25,"-")</f>
        <v>-</v>
      </c>
      <c r="J25" s="18">
        <v>0</v>
      </c>
      <c r="K25" s="19" t="str">
        <f>IF(G25,F25*H25*J25,"-")</f>
        <v>-</v>
      </c>
      <c r="L25" s="19" t="str">
        <f t="shared" si="2"/>
        <v>-</v>
      </c>
      <c r="M25" s="19" t="str">
        <f>IF(G25,L25*1.2,"-")</f>
        <v>-</v>
      </c>
      <c r="N25" s="26"/>
      <c r="O25" s="21"/>
      <c r="P25" s="22" t="str">
        <f>IF(Q25&lt;&gt;"",HYPERLINK(Q25,"web"),"-")</f>
        <v>-</v>
      </c>
      <c r="Q25" s="23"/>
      <c r="R25" t="s">
        <v>16</v>
      </c>
    </row>
    <row r="26" spans="1:18" x14ac:dyDescent="0.25">
      <c r="A26" s="12"/>
      <c r="B26" s="13"/>
      <c r="C26" s="12" t="s">
        <v>19</v>
      </c>
      <c r="D26" s="12" t="s">
        <v>18</v>
      </c>
      <c r="E26" s="12">
        <v>1</v>
      </c>
      <c r="F26" s="15">
        <v>100</v>
      </c>
      <c r="G26" s="12"/>
      <c r="H26" s="16" t="str">
        <f t="shared" si="5"/>
        <v>-</v>
      </c>
      <c r="I26" s="17" t="str">
        <f t="shared" ref="I26:I30" si="24">IF(G26,H26*F26,"-")</f>
        <v>-</v>
      </c>
      <c r="J26" s="18">
        <v>0</v>
      </c>
      <c r="K26" s="19" t="str">
        <f t="shared" ref="K26:K30" si="25">IF(G26,F26*H26*J26,"-")</f>
        <v>-</v>
      </c>
      <c r="L26" s="19" t="str">
        <f t="shared" si="2"/>
        <v>-</v>
      </c>
      <c r="M26" s="19" t="str">
        <f t="shared" ref="M26:M30" si="26">IF(G26,L26*1.2,"-")</f>
        <v>-</v>
      </c>
      <c r="N26" s="20"/>
      <c r="O26" s="21"/>
      <c r="P26" s="22" t="str">
        <f t="shared" ref="P26:P30" si="27">IF(Q26&lt;&gt;"",HYPERLINK(Q26,"web"),"-")</f>
        <v>-</v>
      </c>
      <c r="Q26" s="23"/>
      <c r="R26" t="s">
        <v>16</v>
      </c>
    </row>
    <row r="27" spans="1:18" x14ac:dyDescent="0.25">
      <c r="A27" s="12"/>
      <c r="B27" s="13"/>
      <c r="C27" s="12"/>
      <c r="D27" s="12"/>
      <c r="E27" s="12"/>
      <c r="F27" s="15"/>
      <c r="G27" s="12"/>
      <c r="H27" s="16" t="str">
        <f t="shared" si="5"/>
        <v>-</v>
      </c>
      <c r="I27" s="17" t="str">
        <f t="shared" si="24"/>
        <v>-</v>
      </c>
      <c r="J27" s="18">
        <v>0.2</v>
      </c>
      <c r="K27" s="19" t="str">
        <f t="shared" si="25"/>
        <v>-</v>
      </c>
      <c r="L27" s="19" t="str">
        <f t="shared" si="2"/>
        <v>-</v>
      </c>
      <c r="M27" s="19" t="str">
        <f t="shared" si="26"/>
        <v>-</v>
      </c>
      <c r="N27" s="20"/>
      <c r="O27" s="21"/>
      <c r="P27" s="22" t="str">
        <f t="shared" si="27"/>
        <v>-</v>
      </c>
      <c r="Q27" s="23"/>
      <c r="R27" t="s">
        <v>16</v>
      </c>
    </row>
    <row r="28" spans="1:18" x14ac:dyDescent="0.25">
      <c r="A28" s="12"/>
      <c r="B28" s="13"/>
      <c r="C28" s="12"/>
      <c r="D28" s="12"/>
      <c r="E28" s="12"/>
      <c r="F28" s="15"/>
      <c r="G28" s="12"/>
      <c r="H28" s="16" t="str">
        <f t="shared" si="5"/>
        <v>-</v>
      </c>
      <c r="I28" s="17" t="str">
        <f t="shared" si="24"/>
        <v>-</v>
      </c>
      <c r="J28" s="18">
        <v>0.2</v>
      </c>
      <c r="K28" s="19" t="str">
        <f t="shared" si="25"/>
        <v>-</v>
      </c>
      <c r="L28" s="19" t="str">
        <f t="shared" si="2"/>
        <v>-</v>
      </c>
      <c r="M28" s="19" t="str">
        <f t="shared" si="26"/>
        <v>-</v>
      </c>
      <c r="N28" s="20"/>
      <c r="O28" s="21"/>
      <c r="P28" s="22" t="str">
        <f t="shared" si="27"/>
        <v>-</v>
      </c>
      <c r="Q28" s="23"/>
      <c r="R28" t="s">
        <v>16</v>
      </c>
    </row>
    <row r="29" spans="1:18" x14ac:dyDescent="0.25">
      <c r="A29" s="12"/>
      <c r="B29" s="13"/>
      <c r="C29" s="12"/>
      <c r="D29" s="12"/>
      <c r="E29" s="12"/>
      <c r="F29" s="15"/>
      <c r="G29" s="12"/>
      <c r="H29" s="16" t="str">
        <f t="shared" si="5"/>
        <v>-</v>
      </c>
      <c r="I29" s="17" t="str">
        <f t="shared" si="24"/>
        <v>-</v>
      </c>
      <c r="J29" s="18">
        <v>0.2</v>
      </c>
      <c r="K29" s="19" t="str">
        <f t="shared" si="25"/>
        <v>-</v>
      </c>
      <c r="L29" s="19" t="str">
        <f t="shared" si="2"/>
        <v>-</v>
      </c>
      <c r="M29" s="19" t="str">
        <f t="shared" si="26"/>
        <v>-</v>
      </c>
      <c r="N29" s="20"/>
      <c r="O29" s="21"/>
      <c r="P29" s="22" t="str">
        <f t="shared" si="27"/>
        <v>-</v>
      </c>
      <c r="Q29" s="23"/>
      <c r="R29" t="s">
        <v>16</v>
      </c>
    </row>
    <row r="30" spans="1:18" x14ac:dyDescent="0.25">
      <c r="A30" s="12"/>
      <c r="B30" s="13"/>
      <c r="C30" s="12"/>
      <c r="D30" s="12"/>
      <c r="E30" s="12"/>
      <c r="F30" s="15"/>
      <c r="G30" s="12"/>
      <c r="H30" s="16">
        <v>0</v>
      </c>
      <c r="I30" s="17" t="str">
        <f t="shared" si="24"/>
        <v>-</v>
      </c>
      <c r="J30" s="18">
        <v>0.2</v>
      </c>
      <c r="K30" s="19" t="str">
        <f t="shared" si="25"/>
        <v>-</v>
      </c>
      <c r="L30" s="19" t="str">
        <f t="shared" si="2"/>
        <v>-</v>
      </c>
      <c r="M30" s="19" t="str">
        <f t="shared" si="26"/>
        <v>-</v>
      </c>
      <c r="N30" s="20"/>
      <c r="O30" s="21"/>
      <c r="P30" s="22" t="str">
        <f t="shared" si="27"/>
        <v>-</v>
      </c>
      <c r="Q30" s="23"/>
      <c r="R30" t="s">
        <v>16</v>
      </c>
    </row>
    <row r="31" spans="1:18" ht="21" x14ac:dyDescent="0.25">
      <c r="F31" s="28" t="s">
        <v>20</v>
      </c>
      <c r="G31" s="28"/>
      <c r="H31" s="29"/>
      <c r="I31" s="30">
        <f>SUM(I3:I30)</f>
        <v>4073.2999999999997</v>
      </c>
      <c r="J31" s="31"/>
      <c r="K31" s="31"/>
      <c r="L31" s="30">
        <f>SUM(L3:L30)</f>
        <v>4162.5200000000004</v>
      </c>
      <c r="M31" s="30">
        <f>SUM(M3:M30)</f>
        <v>4995.0240000000003</v>
      </c>
      <c r="N31" s="32"/>
      <c r="O31" s="33" t="s">
        <v>21</v>
      </c>
      <c r="P31" s="34"/>
    </row>
    <row r="32" spans="1:18" x14ac:dyDescent="0.25">
      <c r="D32" s="35" t="e">
        <f>#REF!*1.2</f>
        <v>#REF!</v>
      </c>
      <c r="I32" s="36" t="s">
        <v>22</v>
      </c>
      <c r="J32" s="36"/>
      <c r="K32" s="37">
        <f>SUM(K3:K30)</f>
        <v>24.82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Labois</dc:creator>
  <cp:lastModifiedBy>Thomas Labois</cp:lastModifiedBy>
  <dcterms:created xsi:type="dcterms:W3CDTF">2023-05-25T18:23:12Z</dcterms:created>
  <dcterms:modified xsi:type="dcterms:W3CDTF">2023-05-26T00:33:58Z</dcterms:modified>
</cp:coreProperties>
</file>